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7790" windowHeight="12060" activeTab="0"/>
  </bookViews>
  <sheets>
    <sheet name="thermistor" sheetId="1" r:id="rId1"/>
    <sheet name="lookup table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<sst xmlns="http://schemas.openxmlformats.org/spreadsheetml/2006/main" count="19" uniqueCount="17">
  <si>
    <t>T</t>
  </si>
  <si>
    <t>Div V =</t>
  </si>
  <si>
    <t>Nom'nl R =</t>
  </si>
  <si>
    <t>A/D Count</t>
  </si>
  <si>
    <t>BC Components (Vishay) 2322-640-63473 Thermistor</t>
  </si>
  <si>
    <t>Count Max =</t>
  </si>
  <si>
    <t>Rt</t>
  </si>
  <si>
    <t>Rt/R25</t>
  </si>
  <si>
    <t>Vtherm</t>
  </si>
  <si>
    <t>t</t>
  </si>
  <si>
    <t>Count</t>
  </si>
  <si>
    <t>count</t>
  </si>
  <si>
    <t>Temp</t>
  </si>
  <si>
    <t>Reverse calculation of Count (equal interval) vs. Temp</t>
  </si>
  <si>
    <t>1. Select 16 intervals to linearly interpolate the power of two count.</t>
  </si>
  <si>
    <t>2. Reorder the count vs. temperature table (and round to integer)</t>
  </si>
  <si>
    <t>3. The two end segments work by doubling half the interval's slope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</si>
</sst>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_-;\-* #,##0.0_-;_-* &quot;-&quot;??_-;_-@_-"/>
    <numFmt numFmtId="167" formatCode="_-* #,##0.00000_-;\-* #,##0.00000_-;_-* &quot;-&quot;??_-;_-@_-"/>
    <numFmt numFmtId="168" formatCode="_-* #,##0.000000_-;\-* #,##0.000000_-;_-* &quot;-&quot;??_-;_-@_-"/>
    <numFmt numFmtId="169" formatCode="_-* #,##0.0000000_-;\-* #,##0.0000000_-;_-* &quot;-&quot;??_-;_-@_-"/>
    <numFmt numFmtId="170" formatCode="_-* #,##0.00000_-;\-* #,##0.00000_-;_-* &quot;-&quot;?????_-;_-@_-"/>
    <numFmt numFmtId="171" formatCode="_-* #,##0.0000_-;\-* #,##0.0000_-;_-* &quot;-&quot;????_-;_-@_-"/>
    <numFmt numFmtId="172" formatCode="_-* #,##0_-;\-* #,##0_-;_-* &quot;-&quot;??_-;_-@_-"/>
    <numFmt numFmtId="173" formatCode="_-* #,##0.000_-;\-* #,##0.000_-;_-* &quot;-&quot;???_-;_-@_-"/>
  </numFmts>
  <fonts count="11">
    <font>
      <sz val="9"/>
      <name val="Lucida Console"/>
      <family val="0"/>
    </font>
    <font>
      <sz val="9"/>
      <color indexed="10"/>
      <name val="Lucida Console"/>
      <family val="3"/>
    </font>
    <font>
      <b/>
      <sz val="12"/>
      <color indexed="10"/>
      <name val="Lucida Console"/>
      <family val="3"/>
    </font>
    <font>
      <b/>
      <sz val="9.5"/>
      <name val="Lucida Console"/>
      <family val="0"/>
    </font>
    <font>
      <sz val="9"/>
      <color indexed="12"/>
      <name val="Lucida Console"/>
      <family val="3"/>
    </font>
    <font>
      <sz val="9.5"/>
      <name val="Lucida Console"/>
      <family val="0"/>
    </font>
    <font>
      <sz val="9.75"/>
      <name val="Lucida Console"/>
      <family val="0"/>
    </font>
    <font>
      <sz val="11"/>
      <name val="Lucida Console"/>
      <family val="3"/>
    </font>
    <font>
      <sz val="8"/>
      <name val="Lucida Console"/>
      <family val="0"/>
    </font>
    <font>
      <sz val="10"/>
      <name val="Lucida Console"/>
      <family val="3"/>
    </font>
    <font>
      <sz val="11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15" applyNumberFormat="1" applyAlignment="1">
      <alignment/>
    </xf>
    <xf numFmtId="164" fontId="1" fillId="0" borderId="0" xfId="15" applyNumberFormat="1" applyFont="1" applyAlignment="1">
      <alignment horizontal="center"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"/>
    </xf>
    <xf numFmtId="43" fontId="0" fillId="0" borderId="0" xfId="15" applyNumberFormat="1" applyAlignment="1">
      <alignment/>
    </xf>
    <xf numFmtId="167" fontId="0" fillId="0" borderId="0" xfId="15" applyNumberFormat="1" applyAlignment="1">
      <alignment/>
    </xf>
    <xf numFmtId="167" fontId="1" fillId="0" borderId="0" xfId="15" applyNumberFormat="1" applyFont="1" applyAlignment="1">
      <alignment horizontal="center"/>
    </xf>
    <xf numFmtId="172" fontId="0" fillId="0" borderId="0" xfId="15" applyNumberFormat="1" applyAlignment="1">
      <alignment/>
    </xf>
    <xf numFmtId="172" fontId="1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167" fontId="4" fillId="0" borderId="0" xfId="15" applyNumberFormat="1" applyFont="1" applyAlignment="1">
      <alignment/>
    </xf>
    <xf numFmtId="164" fontId="4" fillId="0" borderId="0" xfId="15" applyNumberFormat="1" applyFont="1" applyAlignment="1">
      <alignment/>
    </xf>
    <xf numFmtId="165" fontId="4" fillId="0" borderId="0" xfId="15" applyNumberFormat="1" applyFont="1" applyAlignment="1">
      <alignment/>
    </xf>
    <xf numFmtId="0" fontId="7" fillId="0" borderId="0" xfId="0" applyFont="1" applyAlignment="1">
      <alignment/>
    </xf>
    <xf numFmtId="167" fontId="7" fillId="0" borderId="0" xfId="15" applyNumberFormat="1" applyFont="1" applyAlignment="1">
      <alignment/>
    </xf>
    <xf numFmtId="43" fontId="7" fillId="0" borderId="0" xfId="15" applyNumberFormat="1" applyFont="1" applyAlignment="1">
      <alignment/>
    </xf>
    <xf numFmtId="164" fontId="7" fillId="0" borderId="0" xfId="15" applyNumberFormat="1" applyFont="1" applyAlignment="1">
      <alignment/>
    </xf>
    <xf numFmtId="165" fontId="7" fillId="0" borderId="0" xfId="15" applyNumberFormat="1" applyFont="1" applyAlignment="1">
      <alignment/>
    </xf>
    <xf numFmtId="172" fontId="7" fillId="0" borderId="0" xfId="15" applyNumberFormat="1" applyFont="1" applyAlignment="1">
      <alignment/>
    </xf>
    <xf numFmtId="43" fontId="1" fillId="0" borderId="0" xfId="15" applyNumberFormat="1" applyFont="1" applyAlignment="1">
      <alignment horizontal="right"/>
    </xf>
    <xf numFmtId="164" fontId="1" fillId="0" borderId="0" xfId="15" applyNumberFormat="1" applyFont="1" applyAlignment="1">
      <alignment/>
    </xf>
    <xf numFmtId="164" fontId="0" fillId="0" borderId="0" xfId="15" applyNumberFormat="1" applyAlignment="1">
      <alignment horizontal="left"/>
    </xf>
    <xf numFmtId="43" fontId="0" fillId="0" borderId="0" xfId="15" applyAlignment="1">
      <alignment/>
    </xf>
    <xf numFmtId="43" fontId="4" fillId="0" borderId="0" xfId="15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Lucida Console"/>
                <a:ea typeface="Lucida Console"/>
                <a:cs typeface="Lucida Console"/>
              </a:rPr>
              <a:t>Count (10 bit) vs. Temp.
</a:t>
            </a:r>
          </a:p>
        </c:rich>
      </c:tx>
      <c:layout>
        <c:manualLayout>
          <c:xMode val="factor"/>
          <c:yMode val="factor"/>
          <c:x val="0.0685"/>
          <c:y val="0.1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015"/>
          <c:w val="0.97475"/>
          <c:h val="0.957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thermistor!$A$4:$A$36</c:f>
              <c:numCache/>
            </c:numRef>
          </c:xVal>
          <c:yVal>
            <c:numRef>
              <c:f>thermistor!$E$4:$E$36</c:f>
              <c:numCache/>
            </c:numRef>
          </c:yVal>
          <c:smooth val="1"/>
        </c:ser>
        <c:axId val="13477211"/>
        <c:axId val="54186036"/>
      </c:scatterChart>
      <c:valAx>
        <c:axId val="13477211"/>
        <c:scaling>
          <c:orientation val="minMax"/>
          <c:max val="110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Lucida Console"/>
                    <a:ea typeface="Lucida Console"/>
                    <a:cs typeface="Lucida Console"/>
                  </a:rPr>
                  <a:t>Temp°C</a:t>
                </a:r>
              </a:p>
            </c:rich>
          </c:tx>
          <c:layout>
            <c:manualLayout>
              <c:xMode val="factor"/>
              <c:yMode val="factor"/>
              <c:x val="-0.0005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Lucida Console"/>
                <a:ea typeface="Lucida Console"/>
                <a:cs typeface="Lucida Console"/>
              </a:defRPr>
            </a:pPr>
          </a:p>
        </c:txPr>
        <c:crossAx val="54186036"/>
        <c:crosses val="autoZero"/>
        <c:crossBetween val="midCat"/>
        <c:dispUnits/>
        <c:majorUnit val="10"/>
        <c:minorUnit val="5"/>
      </c:valAx>
      <c:valAx>
        <c:axId val="54186036"/>
        <c:scaling>
          <c:orientation val="minMax"/>
          <c:max val="10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Lucida Console"/>
                    <a:ea typeface="Lucida Console"/>
                    <a:cs typeface="Lucida Console"/>
                  </a:rPr>
                  <a:t>A/D Count</a:t>
                </a:r>
              </a:p>
            </c:rich>
          </c:tx>
          <c:layout>
            <c:manualLayout>
              <c:xMode val="factor"/>
              <c:yMode val="factor"/>
              <c:x val="0.00225"/>
              <c:y val="0.09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-* #,##0_-;\-* #,##0_-;_-* &quot;-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Lucida Console"/>
                <a:ea typeface="Lucida Console"/>
                <a:cs typeface="Lucida Console"/>
              </a:defRPr>
            </a:pPr>
          </a:p>
        </c:txPr>
        <c:crossAx val="13477211"/>
        <c:crosses val="autoZero"/>
        <c:crossBetween val="midCat"/>
        <c:dispUnits/>
        <c:majorUnit val="64"/>
        <c:minorUnit val="3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Lucida Console"/>
          <a:ea typeface="Lucida Console"/>
          <a:cs typeface="Lucida Consol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'lookup table'!$G$6</c:f>
              <c:strCache>
                <c:ptCount val="1"/>
                <c:pt idx="0">
                  <c:v>Temp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'lookup table'!$F$11:$F$27</c:f>
              <c:numCache/>
            </c:numRef>
          </c:xVal>
          <c:yVal>
            <c:numRef>
              <c:f>'lookup table'!$G$11:$G$27</c:f>
              <c:numCache/>
            </c:numRef>
          </c:yVal>
          <c:smooth val="1"/>
        </c:ser>
        <c:axId val="17912277"/>
        <c:axId val="26992766"/>
      </c:scatterChart>
      <c:valAx>
        <c:axId val="17912277"/>
        <c:scaling>
          <c:orientation val="minMax"/>
          <c:max val="102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992766"/>
        <c:crosses val="autoZero"/>
        <c:crossBetween val="midCat"/>
        <c:dispUnits/>
        <c:majorUnit val="64"/>
      </c:valAx>
      <c:valAx>
        <c:axId val="26992766"/>
        <c:scaling>
          <c:orientation val="minMax"/>
          <c:max val="100"/>
          <c:min val="-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12277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2</xdr:row>
      <xdr:rowOff>190500</xdr:rowOff>
    </xdr:from>
    <xdr:to>
      <xdr:col>15</xdr:col>
      <xdr:colOff>171450</xdr:colOff>
      <xdr:row>41</xdr:row>
      <xdr:rowOff>123825</xdr:rowOff>
    </xdr:to>
    <xdr:graphicFrame>
      <xdr:nvGraphicFramePr>
        <xdr:cNvPr id="1" name="Chart 3"/>
        <xdr:cNvGraphicFramePr/>
      </xdr:nvGraphicFramePr>
      <xdr:xfrm>
        <a:off x="4114800" y="638175"/>
        <a:ext cx="626745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2</xdr:row>
      <xdr:rowOff>9525</xdr:rowOff>
    </xdr:from>
    <xdr:to>
      <xdr:col>17</xdr:col>
      <xdr:colOff>276225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4572000" y="314325"/>
        <a:ext cx="6172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I1" sqref="I1"/>
    </sheetView>
  </sheetViews>
  <sheetFormatPr defaultColWidth="9.140625" defaultRowHeight="12"/>
  <cols>
    <col min="1" max="1" width="9.57421875" style="0" customWidth="1"/>
    <col min="2" max="2" width="13.00390625" style="8" bestFit="1" customWidth="1"/>
    <col min="3" max="3" width="11.7109375" style="7" customWidth="1"/>
    <col min="4" max="5" width="13.00390625" style="3" bestFit="1" customWidth="1"/>
    <col min="6" max="6" width="10.140625" style="5" customWidth="1"/>
    <col min="7" max="7" width="9.57421875" style="10" customWidth="1"/>
  </cols>
  <sheetData>
    <row r="1" spans="1:7" s="16" customFormat="1" ht="23.25" customHeight="1">
      <c r="A1" s="16" t="s">
        <v>4</v>
      </c>
      <c r="B1" s="17"/>
      <c r="C1" s="18"/>
      <c r="D1" s="19"/>
      <c r="E1" s="19"/>
      <c r="F1" s="20"/>
      <c r="G1" s="21"/>
    </row>
    <row r="2" spans="1:6" ht="12">
      <c r="A2" s="1" t="s">
        <v>2</v>
      </c>
      <c r="B2" s="8">
        <v>47</v>
      </c>
      <c r="C2" s="22" t="s">
        <v>1</v>
      </c>
      <c r="D2" s="24">
        <v>5</v>
      </c>
      <c r="E2" s="23" t="s">
        <v>5</v>
      </c>
      <c r="F2" s="10">
        <v>1023</v>
      </c>
    </row>
    <row r="3" spans="1:5" s="2" customFormat="1" ht="21" customHeight="1">
      <c r="A3" s="2" t="s">
        <v>0</v>
      </c>
      <c r="B3" s="9" t="s">
        <v>7</v>
      </c>
      <c r="C3" s="4" t="s">
        <v>6</v>
      </c>
      <c r="D3" s="6" t="s">
        <v>8</v>
      </c>
      <c r="E3" s="11" t="s">
        <v>3</v>
      </c>
    </row>
    <row r="4" spans="1:7" ht="12">
      <c r="A4">
        <v>-40</v>
      </c>
      <c r="B4" s="8">
        <v>33.81</v>
      </c>
      <c r="C4" s="3">
        <v>1589</v>
      </c>
      <c r="D4" s="5">
        <f>5*C4/($B$2+C4)</f>
        <v>4.856356968215159</v>
      </c>
      <c r="E4" s="25">
        <f>D4*$F$2/$D$2</f>
        <v>993.6106356968214</v>
      </c>
      <c r="F4"/>
      <c r="G4"/>
    </row>
    <row r="5" spans="1:7" ht="12">
      <c r="A5">
        <v>-35</v>
      </c>
      <c r="B5" s="8">
        <v>24.5</v>
      </c>
      <c r="C5" s="3">
        <v>1151</v>
      </c>
      <c r="D5" s="5">
        <f aca="true" t="shared" si="0" ref="D5:D42">5*C5/(47+C5)</f>
        <v>4.803839732888147</v>
      </c>
      <c r="E5" s="25">
        <f aca="true" t="shared" si="1" ref="E5:E42">D5*$F$2/$D$2</f>
        <v>982.8656093489147</v>
      </c>
      <c r="F5"/>
      <c r="G5"/>
    </row>
    <row r="6" spans="1:7" ht="12">
      <c r="A6">
        <v>-30</v>
      </c>
      <c r="B6" s="8">
        <v>17.93</v>
      </c>
      <c r="C6" s="3">
        <v>842.8</v>
      </c>
      <c r="D6" s="5">
        <f t="shared" si="0"/>
        <v>4.735895706900427</v>
      </c>
      <c r="E6" s="25">
        <f t="shared" si="1"/>
        <v>968.9642616318275</v>
      </c>
      <c r="F6"/>
      <c r="G6"/>
    </row>
    <row r="7" spans="1:7" ht="12">
      <c r="A7">
        <v>-25</v>
      </c>
      <c r="B7" s="8">
        <v>13.25</v>
      </c>
      <c r="C7" s="3">
        <v>622.6</v>
      </c>
      <c r="D7" s="5">
        <f t="shared" si="0"/>
        <v>4.6490442054958185</v>
      </c>
      <c r="E7" s="25">
        <f t="shared" si="1"/>
        <v>951.1944444444446</v>
      </c>
      <c r="F7"/>
      <c r="G7"/>
    </row>
    <row r="8" spans="1:7" ht="12">
      <c r="A8">
        <v>-20</v>
      </c>
      <c r="B8" s="8">
        <v>9.875</v>
      </c>
      <c r="C8" s="3">
        <v>464.1</v>
      </c>
      <c r="D8" s="5">
        <f t="shared" si="0"/>
        <v>4.540207395812952</v>
      </c>
      <c r="E8" s="25">
        <f t="shared" si="1"/>
        <v>928.9264331833299</v>
      </c>
      <c r="F8"/>
      <c r="G8"/>
    </row>
    <row r="9" spans="1:7" ht="12">
      <c r="A9">
        <v>-15</v>
      </c>
      <c r="B9" s="8">
        <v>7.425</v>
      </c>
      <c r="C9" s="3">
        <v>349</v>
      </c>
      <c r="D9" s="5">
        <f t="shared" si="0"/>
        <v>4.406565656565657</v>
      </c>
      <c r="E9" s="25">
        <f t="shared" si="1"/>
        <v>901.5833333333334</v>
      </c>
      <c r="F9"/>
      <c r="G9"/>
    </row>
    <row r="10" spans="1:7" ht="12">
      <c r="A10">
        <v>-10</v>
      </c>
      <c r="B10" s="8">
        <v>5.63</v>
      </c>
      <c r="C10" s="3">
        <v>264.6</v>
      </c>
      <c r="D10" s="5">
        <f t="shared" si="0"/>
        <v>4.2458279845956355</v>
      </c>
      <c r="E10" s="25">
        <f t="shared" si="1"/>
        <v>868.6964056482669</v>
      </c>
      <c r="F10"/>
      <c r="G10"/>
    </row>
    <row r="11" spans="1:7" ht="12">
      <c r="A11">
        <v>-5</v>
      </c>
      <c r="B11" s="8">
        <v>4.304</v>
      </c>
      <c r="C11" s="3">
        <v>202.3</v>
      </c>
      <c r="D11" s="5">
        <f t="shared" si="0"/>
        <v>4.05736060970718</v>
      </c>
      <c r="E11" s="25">
        <f t="shared" si="1"/>
        <v>830.1359807460891</v>
      </c>
      <c r="F11"/>
      <c r="G11"/>
    </row>
    <row r="12" spans="1:7" ht="12">
      <c r="A12">
        <v>0</v>
      </c>
      <c r="B12" s="8">
        <v>3.315</v>
      </c>
      <c r="C12" s="3">
        <v>155.8</v>
      </c>
      <c r="D12" s="5">
        <f t="shared" si="0"/>
        <v>3.841222879684418</v>
      </c>
      <c r="E12" s="25">
        <f t="shared" si="1"/>
        <v>785.9142011834319</v>
      </c>
      <c r="F12"/>
      <c r="G12"/>
    </row>
    <row r="13" spans="1:7" ht="12">
      <c r="A13">
        <v>5</v>
      </c>
      <c r="B13" s="8">
        <v>2.573</v>
      </c>
      <c r="C13" s="3">
        <v>120.9</v>
      </c>
      <c r="D13" s="5">
        <f t="shared" si="0"/>
        <v>3.6003573555687907</v>
      </c>
      <c r="E13" s="25">
        <f t="shared" si="1"/>
        <v>736.6331149493747</v>
      </c>
      <c r="F13"/>
      <c r="G13"/>
    </row>
    <row r="14" spans="1:7" ht="12">
      <c r="A14">
        <v>10</v>
      </c>
      <c r="B14" s="8">
        <v>2.011</v>
      </c>
      <c r="C14" s="3">
        <v>94.53</v>
      </c>
      <c r="D14" s="5">
        <f t="shared" si="0"/>
        <v>3.33957464848442</v>
      </c>
      <c r="E14" s="25">
        <f t="shared" si="1"/>
        <v>683.2769730799124</v>
      </c>
      <c r="F14"/>
      <c r="G14"/>
    </row>
    <row r="15" spans="1:7" ht="12">
      <c r="A15">
        <v>15</v>
      </c>
      <c r="B15" s="8">
        <v>1.583</v>
      </c>
      <c r="C15" s="3">
        <v>74.4</v>
      </c>
      <c r="D15" s="5">
        <f t="shared" si="0"/>
        <v>3.0642504118616145</v>
      </c>
      <c r="E15" s="25">
        <f t="shared" si="1"/>
        <v>626.9456342668864</v>
      </c>
      <c r="F15"/>
      <c r="G15"/>
    </row>
    <row r="16" spans="1:7" ht="12">
      <c r="A16">
        <v>20</v>
      </c>
      <c r="B16" s="8">
        <v>1.254</v>
      </c>
      <c r="C16" s="3">
        <v>58.95</v>
      </c>
      <c r="D16" s="5">
        <f t="shared" si="0"/>
        <v>2.7819726285983952</v>
      </c>
      <c r="E16" s="25">
        <f t="shared" si="1"/>
        <v>569.1915998112316</v>
      </c>
      <c r="F16"/>
      <c r="G16"/>
    </row>
    <row r="17" spans="1:5" s="12" customFormat="1" ht="12">
      <c r="A17" s="12">
        <v>25</v>
      </c>
      <c r="B17" s="13">
        <v>1</v>
      </c>
      <c r="C17" s="14">
        <v>47</v>
      </c>
      <c r="D17" s="15">
        <f t="shared" si="0"/>
        <v>2.5</v>
      </c>
      <c r="E17" s="26">
        <f t="shared" si="1"/>
        <v>511.5</v>
      </c>
    </row>
    <row r="18" spans="1:7" ht="12">
      <c r="A18">
        <v>30</v>
      </c>
      <c r="B18" s="8">
        <v>0.8024</v>
      </c>
      <c r="C18" s="3">
        <v>37.71</v>
      </c>
      <c r="D18" s="5">
        <f t="shared" si="0"/>
        <v>2.225829299964585</v>
      </c>
      <c r="E18" s="25">
        <f t="shared" si="1"/>
        <v>455.40467477275405</v>
      </c>
      <c r="F18"/>
      <c r="G18"/>
    </row>
    <row r="19" spans="1:7" ht="12">
      <c r="A19">
        <v>35</v>
      </c>
      <c r="B19" s="8">
        <v>0.6474</v>
      </c>
      <c r="C19" s="3">
        <v>30.43</v>
      </c>
      <c r="D19" s="5">
        <f t="shared" si="0"/>
        <v>1.9650006457445433</v>
      </c>
      <c r="E19" s="25">
        <f t="shared" si="1"/>
        <v>402.03913211933354</v>
      </c>
      <c r="F19"/>
      <c r="G19"/>
    </row>
    <row r="20" spans="1:7" ht="12">
      <c r="A20">
        <v>40</v>
      </c>
      <c r="B20" s="8">
        <v>0.5255</v>
      </c>
      <c r="C20" s="3">
        <v>24.7</v>
      </c>
      <c r="D20" s="5">
        <f t="shared" si="0"/>
        <v>1.7224546722454672</v>
      </c>
      <c r="E20" s="25">
        <f t="shared" si="1"/>
        <v>352.4142259414226</v>
      </c>
      <c r="F20"/>
      <c r="G20"/>
    </row>
    <row r="21" spans="1:7" ht="12">
      <c r="A21">
        <v>45</v>
      </c>
      <c r="B21" s="8">
        <v>0.4288</v>
      </c>
      <c r="C21" s="3">
        <v>20.15</v>
      </c>
      <c r="D21" s="5">
        <f t="shared" si="0"/>
        <v>1.5003723008190617</v>
      </c>
      <c r="E21" s="25">
        <f t="shared" si="1"/>
        <v>306.97617274758005</v>
      </c>
      <c r="F21"/>
      <c r="G21"/>
    </row>
    <row r="22" spans="1:7" ht="12">
      <c r="A22">
        <v>50</v>
      </c>
      <c r="B22" s="8">
        <v>0.3518</v>
      </c>
      <c r="C22" s="3">
        <v>16.53</v>
      </c>
      <c r="D22" s="5">
        <f t="shared" si="0"/>
        <v>1.300960176294664</v>
      </c>
      <c r="E22" s="25">
        <f t="shared" si="1"/>
        <v>266.1764520698883</v>
      </c>
      <c r="F22"/>
      <c r="G22"/>
    </row>
    <row r="23" spans="1:7" ht="12">
      <c r="A23">
        <v>55</v>
      </c>
      <c r="B23" s="8">
        <v>0.2901</v>
      </c>
      <c r="C23" s="3">
        <v>13.63</v>
      </c>
      <c r="D23" s="5">
        <f t="shared" si="0"/>
        <v>1.124031007751938</v>
      </c>
      <c r="E23" s="25">
        <f t="shared" si="1"/>
        <v>229.97674418604652</v>
      </c>
      <c r="F23"/>
      <c r="G23"/>
    </row>
    <row r="24" spans="1:7" ht="12">
      <c r="A24">
        <v>60</v>
      </c>
      <c r="B24" s="8">
        <v>0.2403</v>
      </c>
      <c r="C24" s="3">
        <v>11.3</v>
      </c>
      <c r="D24" s="5">
        <f t="shared" si="0"/>
        <v>0.9691252144082333</v>
      </c>
      <c r="E24" s="25">
        <f t="shared" si="1"/>
        <v>198.28301886792454</v>
      </c>
      <c r="F24"/>
      <c r="G24"/>
    </row>
    <row r="25" spans="1:7" ht="12">
      <c r="A25">
        <v>65</v>
      </c>
      <c r="B25" s="8">
        <v>0.2001</v>
      </c>
      <c r="C25" s="3">
        <v>9.404</v>
      </c>
      <c r="D25" s="5">
        <f t="shared" si="0"/>
        <v>0.8336288206510176</v>
      </c>
      <c r="E25" s="25">
        <f t="shared" si="1"/>
        <v>170.5604567051982</v>
      </c>
      <c r="F25"/>
      <c r="G25"/>
    </row>
    <row r="26" spans="1:7" ht="12">
      <c r="A26">
        <v>70</v>
      </c>
      <c r="B26" s="8">
        <v>0.1674</v>
      </c>
      <c r="C26" s="3">
        <v>7.865</v>
      </c>
      <c r="D26" s="5">
        <f t="shared" si="0"/>
        <v>0.7167593183268022</v>
      </c>
      <c r="E26" s="25">
        <f t="shared" si="1"/>
        <v>146.64895652966374</v>
      </c>
      <c r="F26"/>
      <c r="G26"/>
    </row>
    <row r="27" spans="1:7" ht="12">
      <c r="A27">
        <v>75</v>
      </c>
      <c r="B27" s="8">
        <v>0.1406</v>
      </c>
      <c r="C27" s="3">
        <v>6.607</v>
      </c>
      <c r="D27" s="5">
        <f t="shared" si="0"/>
        <v>0.6162441472195797</v>
      </c>
      <c r="E27" s="25">
        <f t="shared" si="1"/>
        <v>126.083552521126</v>
      </c>
      <c r="F27"/>
      <c r="G27"/>
    </row>
    <row r="28" spans="1:7" ht="12">
      <c r="A28">
        <v>80</v>
      </c>
      <c r="B28" s="8">
        <v>0.1186</v>
      </c>
      <c r="C28" s="3">
        <v>5.573</v>
      </c>
      <c r="D28" s="5">
        <f t="shared" si="0"/>
        <v>0.5300249177334373</v>
      </c>
      <c r="E28" s="25">
        <f t="shared" si="1"/>
        <v>108.44309816826129</v>
      </c>
      <c r="F28"/>
      <c r="G28"/>
    </row>
    <row r="29" spans="1:7" ht="12">
      <c r="A29">
        <v>85</v>
      </c>
      <c r="B29" s="8">
        <v>0.1004</v>
      </c>
      <c r="C29" s="3">
        <v>4.721</v>
      </c>
      <c r="D29" s="5">
        <f t="shared" si="0"/>
        <v>0.45639102105527735</v>
      </c>
      <c r="E29" s="25">
        <f t="shared" si="1"/>
        <v>93.37760290790975</v>
      </c>
      <c r="F29"/>
      <c r="G29"/>
    </row>
    <row r="30" spans="1:7" ht="12">
      <c r="A30">
        <v>90</v>
      </c>
      <c r="B30" s="8">
        <v>0.08542</v>
      </c>
      <c r="C30" s="3">
        <v>4.015</v>
      </c>
      <c r="D30" s="5">
        <f t="shared" si="0"/>
        <v>0.39351171224149756</v>
      </c>
      <c r="E30" s="25">
        <f t="shared" si="1"/>
        <v>80.5124963246104</v>
      </c>
      <c r="F30"/>
      <c r="G30"/>
    </row>
    <row r="31" spans="1:7" ht="12">
      <c r="A31">
        <v>95</v>
      </c>
      <c r="B31" s="8">
        <v>0.07292</v>
      </c>
      <c r="C31" s="3">
        <v>3.427</v>
      </c>
      <c r="D31" s="5">
        <f t="shared" si="0"/>
        <v>0.33979812402086185</v>
      </c>
      <c r="E31" s="25">
        <f t="shared" si="1"/>
        <v>69.52269617466833</v>
      </c>
      <c r="F31"/>
      <c r="G31"/>
    </row>
    <row r="32" spans="1:7" ht="12">
      <c r="A32">
        <v>100</v>
      </c>
      <c r="B32" s="8">
        <v>0.06248</v>
      </c>
      <c r="C32" s="3">
        <v>2.936</v>
      </c>
      <c r="D32" s="5">
        <f t="shared" si="0"/>
        <v>0.29397628965075295</v>
      </c>
      <c r="E32" s="25">
        <f t="shared" si="1"/>
        <v>60.147548862544056</v>
      </c>
      <c r="F32"/>
      <c r="G32"/>
    </row>
    <row r="33" spans="1:7" ht="12">
      <c r="A33">
        <v>105</v>
      </c>
      <c r="B33" s="8">
        <v>0.05372</v>
      </c>
      <c r="C33" s="3">
        <v>2.525</v>
      </c>
      <c r="D33" s="5">
        <f t="shared" si="0"/>
        <v>0.25492175668854117</v>
      </c>
      <c r="E33" s="25">
        <f t="shared" si="1"/>
        <v>52.15699141847553</v>
      </c>
      <c r="F33"/>
      <c r="G33"/>
    </row>
    <row r="34" spans="1:7" ht="12">
      <c r="A34">
        <v>110</v>
      </c>
      <c r="B34" s="8">
        <v>0.04635</v>
      </c>
      <c r="C34" s="3">
        <v>2.179</v>
      </c>
      <c r="D34" s="5">
        <f t="shared" si="0"/>
        <v>0.2215376481831676</v>
      </c>
      <c r="E34" s="25">
        <f t="shared" si="1"/>
        <v>45.32660281827609</v>
      </c>
      <c r="F34"/>
      <c r="G34"/>
    </row>
    <row r="35" spans="1:7" ht="12">
      <c r="A35">
        <v>115</v>
      </c>
      <c r="B35" s="8">
        <v>0.04013</v>
      </c>
      <c r="C35" s="3">
        <v>1.886</v>
      </c>
      <c r="D35" s="5">
        <f t="shared" si="0"/>
        <v>0.1928977621404901</v>
      </c>
      <c r="E35" s="25">
        <f t="shared" si="1"/>
        <v>39.466882133944274</v>
      </c>
      <c r="F35"/>
      <c r="G35"/>
    </row>
    <row r="36" spans="1:7" ht="12">
      <c r="A36">
        <v>120</v>
      </c>
      <c r="B36" s="8">
        <v>0.03485</v>
      </c>
      <c r="C36" s="3">
        <v>1.638</v>
      </c>
      <c r="D36" s="5">
        <f t="shared" si="0"/>
        <v>0.16838685801225378</v>
      </c>
      <c r="E36" s="25">
        <f t="shared" si="1"/>
        <v>34.45195114930713</v>
      </c>
      <c r="F36"/>
      <c r="G36"/>
    </row>
    <row r="37" spans="1:7" ht="12">
      <c r="A37">
        <v>125</v>
      </c>
      <c r="B37" s="8">
        <v>0.03037</v>
      </c>
      <c r="C37" s="3">
        <v>1.427</v>
      </c>
      <c r="D37" s="5">
        <f t="shared" si="0"/>
        <v>0.1473351642678671</v>
      </c>
      <c r="E37" s="25">
        <f t="shared" si="1"/>
        <v>30.14477460920561</v>
      </c>
      <c r="F37"/>
      <c r="G37"/>
    </row>
    <row r="38" spans="1:7" ht="12">
      <c r="A38">
        <v>130</v>
      </c>
      <c r="B38" s="8">
        <v>0.02654</v>
      </c>
      <c r="C38" s="3">
        <v>1.247</v>
      </c>
      <c r="D38" s="5">
        <f t="shared" si="0"/>
        <v>0.12923083300516094</v>
      </c>
      <c r="E38" s="25">
        <f t="shared" si="1"/>
        <v>26.44062843285593</v>
      </c>
      <c r="F38"/>
      <c r="G38"/>
    </row>
    <row r="39" spans="1:7" ht="12">
      <c r="A39">
        <v>135</v>
      </c>
      <c r="B39" s="8">
        <v>0.02326</v>
      </c>
      <c r="C39" s="3">
        <v>1.093</v>
      </c>
      <c r="D39" s="5">
        <f t="shared" si="0"/>
        <v>0.11363400079013576</v>
      </c>
      <c r="E39" s="25">
        <f t="shared" si="1"/>
        <v>23.249516561661775</v>
      </c>
      <c r="F39"/>
      <c r="G39"/>
    </row>
    <row r="40" spans="1:7" ht="12">
      <c r="A40">
        <v>140</v>
      </c>
      <c r="B40" s="8">
        <v>0.02044</v>
      </c>
      <c r="C40" s="3">
        <v>0.9608</v>
      </c>
      <c r="D40" s="5">
        <f t="shared" si="0"/>
        <v>0.10016513486013578</v>
      </c>
      <c r="E40" s="25">
        <f t="shared" si="1"/>
        <v>20.49378659238378</v>
      </c>
      <c r="F40"/>
      <c r="G40"/>
    </row>
    <row r="41" spans="1:7" ht="12">
      <c r="A41">
        <v>145</v>
      </c>
      <c r="B41" s="8">
        <v>0.01802</v>
      </c>
      <c r="C41" s="3">
        <v>0.8468</v>
      </c>
      <c r="D41" s="5">
        <f t="shared" si="0"/>
        <v>0.08849076636264076</v>
      </c>
      <c r="E41" s="25">
        <f t="shared" si="1"/>
        <v>18.1052107977963</v>
      </c>
      <c r="F41"/>
      <c r="G41"/>
    </row>
    <row r="42" spans="1:7" ht="12">
      <c r="A42">
        <v>150</v>
      </c>
      <c r="B42" s="8">
        <v>0.01592</v>
      </c>
      <c r="C42" s="3">
        <v>0.7483</v>
      </c>
      <c r="D42" s="5">
        <f t="shared" si="0"/>
        <v>0.07835881068017081</v>
      </c>
      <c r="E42" s="25">
        <f t="shared" si="1"/>
        <v>16.032212665162948</v>
      </c>
      <c r="F42"/>
      <c r="G4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I1" sqref="I1"/>
    </sheetView>
  </sheetViews>
  <sheetFormatPr defaultColWidth="9.140625" defaultRowHeight="12"/>
  <cols>
    <col min="4" max="4" width="10.7109375" style="0" customWidth="1"/>
  </cols>
  <sheetData>
    <row r="1" ht="12">
      <c r="A1" t="s">
        <v>13</v>
      </c>
    </row>
    <row r="2" ht="12">
      <c r="A2" t="s">
        <v>14</v>
      </c>
    </row>
    <row r="3" ht="12">
      <c r="A3" t="s">
        <v>15</v>
      </c>
    </row>
    <row r="4" ht="12">
      <c r="A4" t="s">
        <v>16</v>
      </c>
    </row>
    <row r="6" spans="1:7" ht="12">
      <c r="A6" s="28" t="s">
        <v>9</v>
      </c>
      <c r="B6" s="28" t="s">
        <v>11</v>
      </c>
      <c r="C6" s="28" t="s">
        <v>10</v>
      </c>
      <c r="D6" s="28" t="s">
        <v>12</v>
      </c>
      <c r="F6" t="s">
        <v>10</v>
      </c>
      <c r="G6" t="s">
        <v>12</v>
      </c>
    </row>
    <row r="7" spans="1:4" ht="12">
      <c r="A7" s="28"/>
      <c r="B7" s="28"/>
      <c r="C7" s="28"/>
      <c r="D7" s="29">
        <f>D8-2*(D11-D8)</f>
        <v>-63.082773916428195</v>
      </c>
    </row>
    <row r="8" spans="1:4" ht="12">
      <c r="A8" s="28">
        <v>-40</v>
      </c>
      <c r="B8" s="28">
        <v>993.61</v>
      </c>
      <c r="C8" s="28">
        <v>992</v>
      </c>
      <c r="D8" s="29">
        <f>A8+(((A9-A8)/(B9-B8))*(C8-B8))</f>
        <v>-39.34685598377281</v>
      </c>
    </row>
    <row r="9" spans="1:4" ht="12">
      <c r="A9">
        <v>-30</v>
      </c>
      <c r="B9">
        <v>968.96</v>
      </c>
      <c r="C9" s="28"/>
      <c r="D9" s="29"/>
    </row>
    <row r="10" spans="1:4" ht="12">
      <c r="A10" s="28"/>
      <c r="B10" s="28"/>
      <c r="C10" s="28"/>
      <c r="D10" s="29"/>
    </row>
    <row r="11" spans="1:7" ht="12">
      <c r="A11">
        <v>-30</v>
      </c>
      <c r="B11">
        <v>968.96</v>
      </c>
      <c r="C11" s="27">
        <v>960</v>
      </c>
      <c r="D11" s="29">
        <f>A11+(((A12-A11)/(B12-B11))*(C11-B11))</f>
        <v>-27.47889701744512</v>
      </c>
      <c r="F11">
        <v>0</v>
      </c>
      <c r="G11" s="27">
        <v>161</v>
      </c>
    </row>
    <row r="12" spans="1:7" ht="12">
      <c r="A12">
        <v>-25</v>
      </c>
      <c r="B12">
        <v>951.19</v>
      </c>
      <c r="C12" s="27"/>
      <c r="D12" s="29"/>
      <c r="F12">
        <v>64</v>
      </c>
      <c r="G12">
        <v>98</v>
      </c>
    </row>
    <row r="13" spans="1:7" ht="12">
      <c r="A13">
        <v>-15</v>
      </c>
      <c r="B13">
        <v>901.58</v>
      </c>
      <c r="C13">
        <v>896</v>
      </c>
      <c r="D13" s="29">
        <f aca="true" t="shared" si="0" ref="D13:D42">A13+(((A14-A13)/(B14-B13))*(C13-B13))</f>
        <v>-14.151459854014591</v>
      </c>
      <c r="F13">
        <v>96</v>
      </c>
      <c r="G13">
        <v>75</v>
      </c>
    </row>
    <row r="14" spans="1:7" ht="12">
      <c r="A14">
        <v>-10</v>
      </c>
      <c r="B14">
        <v>868.7</v>
      </c>
      <c r="D14" s="29"/>
      <c r="F14">
        <v>192</v>
      </c>
      <c r="G14">
        <v>61</v>
      </c>
    </row>
    <row r="15" spans="1:7" ht="12">
      <c r="A15">
        <v>-10</v>
      </c>
      <c r="B15">
        <v>868.7</v>
      </c>
      <c r="C15" s="27">
        <v>832</v>
      </c>
      <c r="D15" s="29">
        <f t="shared" si="0"/>
        <v>-5.24118257261411</v>
      </c>
      <c r="F15">
        <v>256</v>
      </c>
      <c r="G15">
        <v>51</v>
      </c>
    </row>
    <row r="16" spans="1:7" ht="12">
      <c r="A16">
        <v>-5</v>
      </c>
      <c r="B16">
        <v>830.14</v>
      </c>
      <c r="C16" s="27"/>
      <c r="D16" s="29"/>
      <c r="F16">
        <v>320</v>
      </c>
      <c r="G16">
        <v>44</v>
      </c>
    </row>
    <row r="17" spans="1:7" ht="12">
      <c r="A17">
        <v>0</v>
      </c>
      <c r="B17">
        <v>785.91</v>
      </c>
      <c r="C17">
        <v>768</v>
      </c>
      <c r="D17" s="29">
        <f t="shared" si="0"/>
        <v>1.8171672077922056</v>
      </c>
      <c r="F17">
        <v>384</v>
      </c>
      <c r="G17">
        <v>37</v>
      </c>
    </row>
    <row r="18" spans="1:7" ht="12">
      <c r="A18">
        <v>5</v>
      </c>
      <c r="B18">
        <v>736.63</v>
      </c>
      <c r="D18" s="29"/>
      <c r="F18">
        <v>448</v>
      </c>
      <c r="G18">
        <v>31</v>
      </c>
    </row>
    <row r="19" spans="1:7" ht="12">
      <c r="A19">
        <v>5</v>
      </c>
      <c r="B19">
        <v>736.63</v>
      </c>
      <c r="C19" s="27">
        <v>704</v>
      </c>
      <c r="D19" s="29">
        <f t="shared" si="0"/>
        <v>8.058106841611995</v>
      </c>
      <c r="F19">
        <v>512</v>
      </c>
      <c r="G19">
        <v>25</v>
      </c>
    </row>
    <row r="20" spans="1:7" ht="12">
      <c r="A20">
        <v>10</v>
      </c>
      <c r="B20">
        <v>683.28</v>
      </c>
      <c r="C20" s="27"/>
      <c r="D20" s="29"/>
      <c r="F20">
        <v>576</v>
      </c>
      <c r="G20">
        <v>19</v>
      </c>
    </row>
    <row r="21" spans="1:7" ht="12">
      <c r="A21">
        <v>10</v>
      </c>
      <c r="B21">
        <v>683.28</v>
      </c>
      <c r="C21">
        <v>640</v>
      </c>
      <c r="D21" s="29">
        <f t="shared" si="0"/>
        <v>13.841647434759455</v>
      </c>
      <c r="F21">
        <v>640</v>
      </c>
      <c r="G21">
        <v>14</v>
      </c>
    </row>
    <row r="22" spans="1:7" ht="12">
      <c r="A22">
        <v>15</v>
      </c>
      <c r="B22">
        <v>626.95</v>
      </c>
      <c r="D22" s="29"/>
      <c r="F22">
        <v>704</v>
      </c>
      <c r="G22">
        <v>8</v>
      </c>
    </row>
    <row r="23" spans="1:7" ht="12">
      <c r="A23">
        <v>15</v>
      </c>
      <c r="B23">
        <v>626.95</v>
      </c>
      <c r="C23" s="27">
        <v>576</v>
      </c>
      <c r="D23" s="29">
        <f t="shared" si="0"/>
        <v>19.4104916897507</v>
      </c>
      <c r="F23">
        <v>768</v>
      </c>
      <c r="G23">
        <v>2</v>
      </c>
    </row>
    <row r="24" spans="1:7" ht="12">
      <c r="A24">
        <v>20</v>
      </c>
      <c r="B24">
        <v>569.19</v>
      </c>
      <c r="C24" s="27"/>
      <c r="D24" s="29"/>
      <c r="F24">
        <v>832</v>
      </c>
      <c r="G24">
        <v>-5</v>
      </c>
    </row>
    <row r="25" spans="1:7" ht="12">
      <c r="A25">
        <v>20</v>
      </c>
      <c r="B25">
        <v>569.19</v>
      </c>
      <c r="C25">
        <v>512</v>
      </c>
      <c r="D25" s="29">
        <f t="shared" si="0"/>
        <v>24.956664933263998</v>
      </c>
      <c r="F25">
        <v>896</v>
      </c>
      <c r="G25">
        <v>-14</v>
      </c>
    </row>
    <row r="26" spans="1:7" ht="12">
      <c r="A26">
        <v>25</v>
      </c>
      <c r="B26">
        <v>511.5</v>
      </c>
      <c r="D26" s="29"/>
      <c r="F26">
        <v>960</v>
      </c>
      <c r="G26">
        <v>-27</v>
      </c>
    </row>
    <row r="27" spans="1:7" ht="12">
      <c r="A27">
        <v>30</v>
      </c>
      <c r="B27">
        <v>455.4</v>
      </c>
      <c r="C27" s="27">
        <v>448</v>
      </c>
      <c r="D27" s="29">
        <f t="shared" si="0"/>
        <v>30.693403298350823</v>
      </c>
      <c r="F27">
        <v>1024</v>
      </c>
      <c r="G27" s="27">
        <v>-63</v>
      </c>
    </row>
    <row r="28" spans="1:4" ht="12">
      <c r="A28">
        <v>35</v>
      </c>
      <c r="B28">
        <v>402.04</v>
      </c>
      <c r="C28" s="27"/>
      <c r="D28" s="29"/>
    </row>
    <row r="29" spans="1:4" ht="12">
      <c r="A29">
        <v>35</v>
      </c>
      <c r="B29">
        <v>402.04</v>
      </c>
      <c r="C29">
        <v>384</v>
      </c>
      <c r="D29" s="29">
        <f t="shared" si="0"/>
        <v>36.81744912351401</v>
      </c>
    </row>
    <row r="30" spans="1:4" ht="12">
      <c r="A30">
        <v>40</v>
      </c>
      <c r="B30">
        <v>352.41</v>
      </c>
      <c r="D30" s="29"/>
    </row>
    <row r="31" spans="1:4" ht="12">
      <c r="A31">
        <v>40</v>
      </c>
      <c r="B31">
        <v>352.41</v>
      </c>
      <c r="C31" s="27">
        <v>320</v>
      </c>
      <c r="D31" s="29">
        <f t="shared" si="0"/>
        <v>43.56702619414484</v>
      </c>
    </row>
    <row r="32" spans="1:4" ht="12">
      <c r="A32">
        <v>45</v>
      </c>
      <c r="B32">
        <v>306.98</v>
      </c>
      <c r="C32" s="27"/>
      <c r="D32" s="29"/>
    </row>
    <row r="33" spans="1:4" ht="12">
      <c r="A33">
        <v>50</v>
      </c>
      <c r="B33">
        <v>266.18</v>
      </c>
      <c r="C33">
        <v>256</v>
      </c>
      <c r="D33" s="29">
        <f t="shared" si="0"/>
        <v>51.4060773480663</v>
      </c>
    </row>
    <row r="34" spans="1:4" ht="12">
      <c r="A34">
        <v>55</v>
      </c>
      <c r="B34">
        <v>229.98</v>
      </c>
      <c r="D34" s="29"/>
    </row>
    <row r="35" spans="1:4" ht="12">
      <c r="A35">
        <v>60</v>
      </c>
      <c r="B35">
        <v>198.28</v>
      </c>
      <c r="C35" s="27">
        <v>192</v>
      </c>
      <c r="D35" s="29">
        <f t="shared" si="0"/>
        <v>61.132756132756136</v>
      </c>
    </row>
    <row r="36" spans="1:4" ht="12">
      <c r="A36">
        <v>65</v>
      </c>
      <c r="B36">
        <v>170.56</v>
      </c>
      <c r="C36" s="27"/>
      <c r="D36" s="29"/>
    </row>
    <row r="37" spans="1:4" ht="12">
      <c r="A37">
        <v>70</v>
      </c>
      <c r="B37">
        <v>146.65</v>
      </c>
      <c r="C37">
        <v>128</v>
      </c>
      <c r="D37" s="29">
        <f t="shared" si="0"/>
        <v>74.53330092367526</v>
      </c>
    </row>
    <row r="38" spans="1:4" ht="12">
      <c r="A38">
        <v>75</v>
      </c>
      <c r="B38">
        <v>126.08</v>
      </c>
      <c r="D38" s="29"/>
    </row>
    <row r="39" spans="1:4" ht="12">
      <c r="A39">
        <v>95</v>
      </c>
      <c r="B39">
        <v>69.52</v>
      </c>
      <c r="C39" s="27">
        <v>64</v>
      </c>
      <c r="D39" s="29">
        <f t="shared" si="0"/>
        <v>97.94557097118464</v>
      </c>
    </row>
    <row r="40" spans="1:4" ht="12">
      <c r="A40">
        <v>100</v>
      </c>
      <c r="B40">
        <v>60.15</v>
      </c>
      <c r="C40" s="27"/>
      <c r="D40" s="29"/>
    </row>
    <row r="41" ht="12">
      <c r="D41" s="29"/>
    </row>
    <row r="42" spans="1:4" ht="12">
      <c r="A42">
        <v>100</v>
      </c>
      <c r="B42">
        <v>60.15</v>
      </c>
      <c r="C42">
        <v>32</v>
      </c>
      <c r="D42" s="29">
        <f t="shared" si="0"/>
        <v>118.99460188933872</v>
      </c>
    </row>
    <row r="43" spans="1:2" ht="12">
      <c r="A43">
        <v>110</v>
      </c>
      <c r="B43">
        <v>45.33</v>
      </c>
    </row>
    <row r="44" spans="3:4" ht="12">
      <c r="C44">
        <v>0</v>
      </c>
      <c r="D44" s="3">
        <f>D42+2*(D42-D39)</f>
        <v>161.0926637256469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 Edge Pty.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Gargano</dc:creator>
  <cp:keywords/>
  <dc:description/>
  <cp:lastModifiedBy>Peter Gargano</cp:lastModifiedBy>
  <cp:lastPrinted>2009-04-20T08:16:08Z</cp:lastPrinted>
  <dcterms:created xsi:type="dcterms:W3CDTF">2003-08-14T00:55:36Z</dcterms:created>
  <dcterms:modified xsi:type="dcterms:W3CDTF">2009-04-20T10:04:17Z</dcterms:modified>
  <cp:category/>
  <cp:version/>
  <cp:contentType/>
  <cp:contentStatus/>
</cp:coreProperties>
</file>